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\BOITE_AUX_LETTRES\PARTAGE_MARKETING_ACB\A-Projet Marketing\Chantier 4 Contenu\Rédaction Autres\"/>
    </mc:Choice>
  </mc:AlternateContent>
  <xr:revisionPtr revIDLastSave="0" documentId="8_{210596A6-C211-4D95-8BDE-7A73BD7454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OS10657" sheetId="4" r:id="rId1"/>
  </sheets>
  <definedNames>
    <definedName name="_xlnm.Print_Area" localSheetId="0">'IOS10657'!$A$1:$G$32</definedName>
    <definedName name="zone_defau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D10" i="4"/>
  <c r="E10" i="4"/>
  <c r="D15" i="4" l="1"/>
  <c r="D17" i="4" s="1"/>
  <c r="D20" i="4" s="1"/>
  <c r="D12" i="4"/>
  <c r="E12" i="4"/>
  <c r="E15" i="4"/>
  <c r="E17" i="4" s="1"/>
  <c r="E20" i="4" s="1"/>
  <c r="E14" i="4"/>
  <c r="D22" i="4" l="1"/>
  <c r="E22" i="4"/>
  <c r="E21" i="4"/>
  <c r="C20" i="4"/>
  <c r="D2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René SIEFFERT</author>
  </authors>
  <commentList>
    <comment ref="D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Saisir dans cette colonne une configuration 1
machine, position des stabilisateurs, balancier, matériau, application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0" shapeId="0" xr:uid="{00000000-0006-0000-0000-000002000000}">
      <text>
        <r>
          <rPr>
            <sz val="8"/>
            <color indexed="81"/>
            <rFont val="Tahoma"/>
            <family val="2"/>
          </rPr>
          <t>Saisir dans cette colonne la configuration 2
machine, position des stabilisateurs, balancier, matériau, application</t>
        </r>
      </text>
    </comment>
    <comment ref="C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Choisir la position du chassis par rapport à la tourelle.</t>
        </r>
      </text>
    </comment>
    <comment ref="C7" authorId="0" shapeId="0" xr:uid="{00000000-0006-0000-0000-000004000000}">
      <text>
        <r>
          <rPr>
            <sz val="8"/>
            <color indexed="81"/>
            <rFont val="Tahoma"/>
            <family val="2"/>
          </rPr>
          <t>Prenez, pour les godets, la valeur la plus faible du tableau de charges à la portée maxi.</t>
        </r>
      </text>
    </comment>
    <comment ref="C8" authorId="0" shapeId="0" xr:uid="{00000000-0006-0000-0000-000005000000}">
      <text>
        <r>
          <rPr>
            <sz val="8"/>
            <color indexed="81"/>
            <rFont val="Tahoma"/>
            <family val="2"/>
          </rPr>
          <t>A lire dans le tableau de charges. Attention aux unités : 1 daN = environ 1 kg.</t>
        </r>
      </text>
    </comment>
    <comment ref="C9" authorId="0" shapeId="0" xr:uid="{00000000-0006-0000-0000-000006000000}">
      <text>
        <r>
          <rPr>
            <sz val="8"/>
            <color indexed="81"/>
            <rFont val="Tahoma"/>
            <family val="2"/>
          </rPr>
          <t>Le tableau de charges donne cette indication. Dans le doute, restez sur BASCULEMENT qui est la condition la plus sévère. C'est souvent un repère de type (*) dans le tableau de charge qui donne cette indication.</t>
        </r>
      </text>
    </comment>
    <comment ref="C11" authorId="0" shapeId="0" xr:uid="{00000000-0006-0000-0000-000007000000}">
      <text>
        <r>
          <rPr>
            <sz val="8"/>
            <color indexed="81"/>
            <rFont val="Tahoma"/>
            <family val="2"/>
          </rPr>
          <t>A renseigner si le tableau de charges est établi avec un godet monté sur la machine. Voir ecrit en petit, les hypothèses de calcul du tableau de charges du consctructeur.</t>
        </r>
      </text>
    </comment>
    <comment ref="C13" authorId="0" shapeId="0" xr:uid="{00000000-0006-0000-0000-000008000000}">
      <text>
        <r>
          <rPr>
            <sz val="8"/>
            <color indexed="81"/>
            <rFont val="Tahoma"/>
            <family val="2"/>
          </rPr>
          <t>Ces valeurs sont des valeurs moyennes typiques. Elles donnent une excellente approche. Soyez néanmoins prudent quant à leur précision absolue.</t>
        </r>
      </text>
    </comment>
    <comment ref="C14" authorId="0" shapeId="0" xr:uid="{00000000-0006-0000-0000-000009000000}">
      <text>
        <r>
          <rPr>
            <sz val="8"/>
            <color indexed="81"/>
            <rFont val="Tahoma"/>
            <family val="2"/>
          </rPr>
          <t>Valeur moyenne. Densité_matériau_compact*ameublissement=densité_nominale.</t>
        </r>
      </text>
    </comment>
    <comment ref="C16" authorId="0" shapeId="0" xr:uid="{00000000-0006-0000-0000-00000A000000}">
      <text>
        <r>
          <rPr>
            <sz val="8"/>
            <color indexed="81"/>
            <rFont val="Tahoma"/>
            <family val="2"/>
          </rPr>
          <t>Capacité ISO sur la plaque d'identification de votre godet, en m cubes !!!</t>
        </r>
      </text>
    </comment>
    <comment ref="C18" authorId="0" shapeId="0" xr:uid="{00000000-0006-0000-0000-00000B000000}">
      <text>
        <r>
          <rPr>
            <sz val="8"/>
            <color indexed="81"/>
            <rFont val="Tahoma"/>
            <family val="2"/>
          </rPr>
          <t>Poids de votre godet monté (indiqué sur plaque d'identification du godet).</t>
        </r>
      </text>
    </comment>
    <comment ref="C19" authorId="0" shapeId="0" xr:uid="{00000000-0006-0000-0000-00000C000000}">
      <text>
        <r>
          <rPr>
            <sz val="8"/>
            <color indexed="81"/>
            <rFont val="Tahoma"/>
            <family val="2"/>
          </rPr>
          <t>Poids de votre attache rapide ou tiltrotator ou somme des deux.</t>
        </r>
      </text>
    </comment>
  </commentList>
</comments>
</file>

<file path=xl/sharedStrings.xml><?xml version="1.0" encoding="utf-8"?>
<sst xmlns="http://schemas.openxmlformats.org/spreadsheetml/2006/main" count="85" uniqueCount="72">
  <si>
    <t>-</t>
  </si>
  <si>
    <t>LONG</t>
  </si>
  <si>
    <t>VERDICT</t>
  </si>
  <si>
    <t>daN</t>
  </si>
  <si>
    <t>Matériau</t>
  </si>
  <si>
    <t>mm</t>
  </si>
  <si>
    <t>poids spécifique
kg/m3 meuble</t>
  </si>
  <si>
    <t>facteur 
d’ameublissement</t>
  </si>
  <si>
    <t>ameublissement
en %</t>
  </si>
  <si>
    <t>poids spécifique
kg/m3 solide</t>
  </si>
  <si>
    <t>Basculement</t>
  </si>
  <si>
    <t>Hydraulique</t>
  </si>
  <si>
    <t>POSITION DU CHASSIS</t>
  </si>
  <si>
    <t>Portée</t>
  </si>
  <si>
    <t>Capacité de levage</t>
  </si>
  <si>
    <t>Limitation par</t>
  </si>
  <si>
    <t>Coefficient de sécurité suivant ISO10567</t>
  </si>
  <si>
    <t>Poids du godet inclus dans l'abaque</t>
  </si>
  <si>
    <t>Levage brut sans godet</t>
  </si>
  <si>
    <t>Choix du matériau travaillé</t>
  </si>
  <si>
    <t>Ameublissement classique</t>
  </si>
  <si>
    <t>Capacité du godet</t>
  </si>
  <si>
    <t>Poids de la charge</t>
  </si>
  <si>
    <t xml:space="preserve">Poids du godet </t>
  </si>
  <si>
    <t>Poids de l'attache rapide</t>
  </si>
  <si>
    <t>Argile et gravier sec</t>
  </si>
  <si>
    <t>Argile et gravier trempé</t>
  </si>
  <si>
    <t>Argile sec</t>
  </si>
  <si>
    <t>Argile sédimenté</t>
  </si>
  <si>
    <t>Argile trempé</t>
  </si>
  <si>
    <t>Basalte</t>
  </si>
  <si>
    <t>Bauxite kaolin</t>
  </si>
  <si>
    <t>Granit concassé</t>
  </si>
  <si>
    <t>Gravier humide</t>
  </si>
  <si>
    <t>Gravier sec</t>
  </si>
  <si>
    <t>Grès</t>
  </si>
  <si>
    <t>Gypse broyé</t>
  </si>
  <si>
    <t>Gypse concassé</t>
  </si>
  <si>
    <t>Limon</t>
  </si>
  <si>
    <t>Pierre naturelle broyée</t>
  </si>
  <si>
    <t>Roche calcaire concassée</t>
  </si>
  <si>
    <t>Sable et argile compacté</t>
  </si>
  <si>
    <t>Sable et argile meuble</t>
  </si>
  <si>
    <t>Sable et argile trempé</t>
  </si>
  <si>
    <t>Sable et gravier sec</t>
  </si>
  <si>
    <t>Sable sec meuble</t>
  </si>
  <si>
    <t>Terre sèche compactée</t>
  </si>
  <si>
    <t>Terre trempée meuble</t>
  </si>
  <si>
    <t>Terre végétale</t>
  </si>
  <si>
    <t>Données du Tableau de charges</t>
  </si>
  <si>
    <t>Attache rapide et Outil</t>
  </si>
  <si>
    <t>MATERIAU</t>
  </si>
  <si>
    <t>Roche altérée : 25% de roche - 75% de terre</t>
  </si>
  <si>
    <t>Roche altérée : 50% de roche - 50% de terre</t>
  </si>
  <si>
    <t>Sable trempé</t>
  </si>
  <si>
    <t>TRAVERS = 360°</t>
  </si>
  <si>
    <t>Résultats sous la responsabilité des l'utilisateur.</t>
  </si>
  <si>
    <t>Sable humide</t>
  </si>
  <si>
    <t>Scories concassées</t>
  </si>
  <si>
    <t>Densité nominale du matériau ameubli</t>
  </si>
  <si>
    <t>Roche altérée : 75% de roche - 25% de terre</t>
  </si>
  <si>
    <t>Configuration 1</t>
  </si>
  <si>
    <t>Configuration 2</t>
  </si>
  <si>
    <t>Descriptif</t>
  </si>
  <si>
    <t>Résultats sous la responsabilité de l'utilisateur</t>
  </si>
  <si>
    <t>Pour contrôler les capacités de levage de votre machine, il vous suffit de compléter les cases en gris clair. Les cases vertes sont calculées.
(Document non contractuel).</t>
  </si>
  <si>
    <t>Descriptif Configuration 2</t>
  </si>
  <si>
    <t>Descriptif Configuration 1</t>
  </si>
  <si>
    <t>Version 3.2 09/2018</t>
  </si>
  <si>
    <r>
      <t>t/m</t>
    </r>
    <r>
      <rPr>
        <vertAlign val="superscript"/>
        <sz val="10"/>
        <rFont val="Acumin Pro Condensed"/>
        <family val="2"/>
      </rPr>
      <t>3</t>
    </r>
  </si>
  <si>
    <r>
      <t>m</t>
    </r>
    <r>
      <rPr>
        <vertAlign val="superscript"/>
        <sz val="10"/>
        <rFont val="Acumin Pro Condensed"/>
        <family val="2"/>
      </rPr>
      <t>3</t>
    </r>
  </si>
  <si>
    <t>CONTRÔLE DES CAPACITES DE LEVAGE SUIVANT ISO 10567 - ADEQUATION DU GODET A LA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</si>
</sst>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-;\-* #,##0.00\ _F_-;_-* &quot;-&quot;??\ _F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cumin Pro Condensed"/>
      <family val="2"/>
    </font>
    <font>
      <b/>
      <sz val="18"/>
      <name val="Acumin Pro Condensed"/>
      <family val="2"/>
    </font>
    <font>
      <sz val="10"/>
      <name val="Acumin Pro Condensed"/>
      <family val="2"/>
    </font>
    <font>
      <sz val="11"/>
      <name val="Acumin Pro Condensed"/>
      <family val="2"/>
    </font>
    <font>
      <sz val="11"/>
      <color theme="1"/>
      <name val="Acumin Pro Condensed"/>
      <family val="2"/>
    </font>
    <font>
      <b/>
      <sz val="11"/>
      <color theme="1"/>
      <name val="Acumin Pro Condensed"/>
      <family val="2"/>
    </font>
    <font>
      <sz val="12"/>
      <name val="Acumin Pro Condensed"/>
      <family val="2"/>
    </font>
    <font>
      <b/>
      <sz val="10"/>
      <name val="Acumin Pro Condensed"/>
      <family val="2"/>
    </font>
    <font>
      <b/>
      <sz val="10"/>
      <color theme="0"/>
      <name val="Acumin Pro Condensed"/>
      <family val="2"/>
    </font>
    <font>
      <vertAlign val="superscript"/>
      <sz val="10"/>
      <name val="Acumin Pro Condensed"/>
      <family val="2"/>
    </font>
    <font>
      <b/>
      <sz val="10"/>
      <color rgb="FFFF0000"/>
      <name val="Acumin Pro Condensed"/>
      <family val="2"/>
    </font>
    <font>
      <u/>
      <sz val="11"/>
      <color theme="10"/>
      <name val="Acumin Pro Condensed"/>
      <family val="2"/>
    </font>
    <font>
      <b/>
      <sz val="8"/>
      <name val="Acumin Pro Condensed"/>
      <family val="2"/>
    </font>
    <font>
      <b/>
      <sz val="9"/>
      <name val="Acumin Pro Condensed"/>
      <family val="2"/>
    </font>
    <font>
      <b/>
      <sz val="10"/>
      <color rgb="FF009900"/>
      <name val="Acumin Pro Condensed"/>
      <family val="2"/>
    </font>
    <font>
      <u/>
      <sz val="6"/>
      <color theme="10"/>
      <name val="Acumin Pro Condensed"/>
      <family val="2"/>
    </font>
    <font>
      <sz val="8"/>
      <name val="Acumin Pro Condensed"/>
      <family val="2"/>
    </font>
    <font>
      <b/>
      <sz val="10"/>
      <color rgb="FF96D05B"/>
      <name val="Acumin Pro Condense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6D05B"/>
        <bgColor indexed="64"/>
      </patternFill>
    </fill>
    <fill>
      <patternFill patternType="solid">
        <fgColor rgb="FF0C283A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1"/>
    <xf numFmtId="0" fontId="2" fillId="0" borderId="0" xfId="2"/>
    <xf numFmtId="0" fontId="3" fillId="0" borderId="0" xfId="2" applyFont="1" applyFill="1" applyBorder="1" applyAlignment="1">
      <alignment horizontal="right"/>
    </xf>
    <xf numFmtId="0" fontId="2" fillId="0" borderId="0" xfId="2" applyFill="1" applyBorder="1"/>
    <xf numFmtId="0" fontId="2" fillId="0" borderId="0" xfId="2" applyFill="1" applyBorder="1" applyAlignment="1">
      <alignment horizontal="right"/>
    </xf>
    <xf numFmtId="0" fontId="4" fillId="0" borderId="0" xfId="2" applyFont="1" applyFill="1" applyBorder="1" applyProtection="1">
      <protection locked="0"/>
    </xf>
    <xf numFmtId="0" fontId="2" fillId="0" borderId="0" xfId="1" applyBorder="1" applyProtection="1">
      <protection hidden="1"/>
    </xf>
    <xf numFmtId="0" fontId="2" fillId="0" borderId="0" xfId="1" applyAlignment="1">
      <alignment horizontal="left"/>
    </xf>
    <xf numFmtId="0" fontId="2" fillId="0" borderId="0" xfId="1" applyBorder="1" applyAlignment="1" applyProtection="1">
      <alignment horizontal="left"/>
      <protection hidden="1"/>
    </xf>
    <xf numFmtId="0" fontId="2" fillId="0" borderId="0" xfId="2" applyBorder="1"/>
    <xf numFmtId="0" fontId="2" fillId="0" borderId="0" xfId="1" applyAlignme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/>
    <xf numFmtId="0" fontId="8" fillId="0" borderId="0" xfId="1" applyFont="1" applyBorder="1" applyAlignment="1">
      <alignment horizontal="center" vertical="center"/>
    </xf>
    <xf numFmtId="0" fontId="11" fillId="0" borderId="12" xfId="1" applyFont="1" applyBorder="1" applyAlignment="1" applyProtection="1">
      <alignment horizontal="left" vertical="center" wrapText="1"/>
      <protection hidden="1"/>
    </xf>
    <xf numFmtId="0" fontId="11" fillId="0" borderId="13" xfId="1" applyFont="1" applyBorder="1" applyAlignment="1" applyProtection="1">
      <alignment horizontal="left" vertical="center"/>
      <protection hidden="1"/>
    </xf>
    <xf numFmtId="0" fontId="11" fillId="0" borderId="14" xfId="1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/>
    <xf numFmtId="0" fontId="13" fillId="0" borderId="0" xfId="3" applyFont="1" applyBorder="1" applyProtection="1">
      <protection hidden="1"/>
    </xf>
    <xf numFmtId="0" fontId="13" fillId="0" borderId="0" xfId="3" applyFont="1" applyBorder="1" applyAlignment="1" applyProtection="1">
      <alignment wrapText="1"/>
      <protection hidden="1"/>
    </xf>
    <xf numFmtId="0" fontId="8" fillId="0" borderId="6" xfId="2" applyFont="1" applyBorder="1" applyAlignment="1">
      <alignment horizontal="left" vertical="center"/>
    </xf>
    <xf numFmtId="0" fontId="12" fillId="0" borderId="7" xfId="0" applyFont="1" applyBorder="1" applyAlignment="1"/>
    <xf numFmtId="0" fontId="13" fillId="3" borderId="3" xfId="0" applyFont="1" applyFill="1" applyBorder="1" applyAlignment="1">
      <alignment horizontal="center"/>
    </xf>
    <xf numFmtId="0" fontId="12" fillId="0" borderId="2" xfId="0" applyFont="1" applyBorder="1" applyAlignment="1"/>
    <xf numFmtId="0" fontId="12" fillId="0" borderId="0" xfId="3" applyFont="1" applyBorder="1" applyProtection="1">
      <protection hidden="1"/>
    </xf>
    <xf numFmtId="3" fontId="12" fillId="0" borderId="0" xfId="3" applyNumberFormat="1" applyFont="1" applyBorder="1" applyProtection="1">
      <protection hidden="1"/>
    </xf>
    <xf numFmtId="0" fontId="8" fillId="0" borderId="8" xfId="2" applyFont="1" applyFill="1" applyBorder="1" applyAlignment="1">
      <alignment vertical="center" wrapText="1"/>
    </xf>
    <xf numFmtId="0" fontId="8" fillId="0" borderId="9" xfId="2" applyFont="1" applyFill="1" applyBorder="1" applyAlignment="1">
      <alignment horizontal="right" vertical="top"/>
    </xf>
    <xf numFmtId="0" fontId="14" fillId="4" borderId="10" xfId="2" applyFont="1" applyFill="1" applyBorder="1" applyAlignment="1" applyProtection="1">
      <alignment horizontal="center" vertical="top" wrapText="1"/>
      <protection locked="0"/>
    </xf>
    <xf numFmtId="0" fontId="15" fillId="0" borderId="7" xfId="2" applyFont="1" applyBorder="1" applyAlignment="1">
      <alignment horizontal="right" vertical="center"/>
    </xf>
    <xf numFmtId="0" fontId="10" fillId="4" borderId="2" xfId="2" applyFont="1" applyFill="1" applyBorder="1" applyAlignment="1" applyProtection="1">
      <alignment horizontal="left" vertical="center"/>
      <protection locked="0"/>
    </xf>
    <xf numFmtId="0" fontId="15" fillId="0" borderId="2" xfId="2" applyFont="1" applyFill="1" applyBorder="1" applyAlignment="1" applyProtection="1">
      <alignment horizontal="left" vertical="center"/>
      <protection locked="0"/>
    </xf>
    <xf numFmtId="0" fontId="15" fillId="0" borderId="0" xfId="2" applyFont="1" applyFill="1" applyBorder="1" applyAlignment="1" applyProtection="1">
      <alignment horizontal="left" vertical="center"/>
      <protection locked="0"/>
    </xf>
    <xf numFmtId="0" fontId="15" fillId="0" borderId="6" xfId="1" applyFont="1" applyBorder="1" applyAlignment="1">
      <alignment vertical="center"/>
    </xf>
    <xf numFmtId="3" fontId="10" fillId="4" borderId="2" xfId="2" applyNumberFormat="1" applyFont="1" applyFill="1" applyBorder="1" applyAlignment="1" applyProtection="1">
      <alignment horizontal="left" vertical="center"/>
      <protection locked="0"/>
    </xf>
    <xf numFmtId="0" fontId="10" fillId="0" borderId="2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2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5" fillId="0" borderId="8" xfId="1" applyFont="1" applyBorder="1" applyAlignment="1">
      <alignment vertical="center"/>
    </xf>
    <xf numFmtId="0" fontId="15" fillId="0" borderId="9" xfId="2" applyFont="1" applyBorder="1" applyAlignment="1">
      <alignment horizontal="right" vertical="center"/>
    </xf>
    <xf numFmtId="0" fontId="10" fillId="0" borderId="3" xfId="2" applyFont="1" applyBorder="1" applyAlignment="1">
      <alignment horizontal="left" vertical="center"/>
    </xf>
    <xf numFmtId="0" fontId="8" fillId="0" borderId="4" xfId="2" applyFont="1" applyBorder="1" applyAlignment="1">
      <alignment vertical="center"/>
    </xf>
    <xf numFmtId="0" fontId="15" fillId="0" borderId="5" xfId="2" applyFont="1" applyFill="1" applyBorder="1" applyAlignment="1">
      <alignment horizontal="right" vertical="center"/>
    </xf>
    <xf numFmtId="0" fontId="10" fillId="4" borderId="2" xfId="1" applyFont="1" applyFill="1" applyBorder="1" applyAlignment="1" applyProtection="1">
      <alignment horizontal="left" vertical="center"/>
      <protection locked="0"/>
    </xf>
    <xf numFmtId="0" fontId="10" fillId="0" borderId="2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5" fillId="0" borderId="7" xfId="2" applyFont="1" applyFill="1" applyBorder="1" applyAlignment="1">
      <alignment horizontal="right" vertical="center"/>
    </xf>
    <xf numFmtId="0" fontId="8" fillId="0" borderId="4" xfId="2" applyFont="1" applyBorder="1" applyAlignment="1">
      <alignment vertical="center" wrapText="1"/>
    </xf>
    <xf numFmtId="0" fontId="15" fillId="0" borderId="5" xfId="2" applyFont="1" applyBorder="1" applyAlignment="1">
      <alignment horizontal="right"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1" fontId="10" fillId="4" borderId="2" xfId="2" applyNumberFormat="1" applyFont="1" applyFill="1" applyBorder="1" applyAlignment="1" applyProtection="1">
      <alignment horizontal="left" vertical="center"/>
      <protection locked="0"/>
    </xf>
    <xf numFmtId="0" fontId="15" fillId="0" borderId="4" xfId="2" applyFont="1" applyBorder="1" applyAlignment="1">
      <alignment horizontal="left" vertical="center"/>
    </xf>
    <xf numFmtId="0" fontId="15" fillId="0" borderId="5" xfId="2" applyFont="1" applyBorder="1" applyAlignment="1">
      <alignment horizontal="right" vertical="center" wrapText="1"/>
    </xf>
    <xf numFmtId="0" fontId="19" fillId="0" borderId="11" xfId="8" applyFont="1" applyBorder="1" applyAlignment="1">
      <alignment horizontal="center" wrapText="1"/>
    </xf>
    <xf numFmtId="0" fontId="20" fillId="0" borderId="0" xfId="1" applyFont="1" applyBorder="1" applyAlignment="1" applyProtection="1">
      <alignment horizontal="right" vertical="center" wrapText="1"/>
      <protection hidden="1"/>
    </xf>
    <xf numFmtId="0" fontId="21" fillId="0" borderId="8" xfId="1" applyFont="1" applyBorder="1" applyAlignment="1" applyProtection="1">
      <alignment horizontal="left"/>
      <protection hidden="1"/>
    </xf>
    <xf numFmtId="0" fontId="15" fillId="0" borderId="9" xfId="2" applyFont="1" applyBorder="1" applyAlignment="1">
      <alignment horizontal="right" vertical="center" wrapText="1"/>
    </xf>
    <xf numFmtId="0" fontId="19" fillId="0" borderId="3" xfId="8" applyFont="1" applyBorder="1" applyAlignment="1">
      <alignment horizontal="center" wrapText="1"/>
    </xf>
    <xf numFmtId="0" fontId="23" fillId="0" borderId="0" xfId="8" applyFont="1" applyBorder="1" applyAlignment="1">
      <alignment horizontal="right" wrapText="1"/>
    </xf>
    <xf numFmtId="0" fontId="10" fillId="0" borderId="0" xfId="1" applyFont="1" applyAlignment="1">
      <alignment horizontal="left"/>
    </xf>
    <xf numFmtId="0" fontId="24" fillId="0" borderId="0" xfId="2" applyFont="1" applyFill="1" applyBorder="1" applyAlignment="1" applyProtection="1">
      <alignment horizontal="right"/>
      <protection hidden="1"/>
    </xf>
    <xf numFmtId="0" fontId="22" fillId="0" borderId="0" xfId="1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left"/>
      <protection hidden="1"/>
    </xf>
    <xf numFmtId="0" fontId="10" fillId="0" borderId="0" xfId="1" applyFont="1" applyBorder="1" applyAlignment="1" applyProtection="1">
      <alignment horizontal="left"/>
      <protection hidden="1"/>
    </xf>
    <xf numFmtId="0" fontId="10" fillId="0" borderId="0" xfId="1" applyFont="1" applyBorder="1" applyProtection="1">
      <protection hidden="1"/>
    </xf>
    <xf numFmtId="0" fontId="15" fillId="0" borderId="0" xfId="2" applyFont="1" applyFill="1" applyBorder="1" applyAlignment="1" applyProtection="1">
      <alignment horizontal="left"/>
      <protection hidden="1"/>
    </xf>
    <xf numFmtId="0" fontId="10" fillId="0" borderId="0" xfId="1" applyFont="1"/>
    <xf numFmtId="0" fontId="12" fillId="0" borderId="0" xfId="0" applyFont="1" applyBorder="1"/>
    <xf numFmtId="0" fontId="16" fillId="5" borderId="2" xfId="2" applyFont="1" applyFill="1" applyBorder="1" applyAlignment="1" applyProtection="1">
      <alignment horizontal="right" vertical="center"/>
    </xf>
    <xf numFmtId="3" fontId="16" fillId="5" borderId="3" xfId="2" applyNumberFormat="1" applyFont="1" applyFill="1" applyBorder="1" applyAlignment="1" applyProtection="1">
      <alignment horizontal="right" vertical="center"/>
    </xf>
    <xf numFmtId="9" fontId="16" fillId="5" borderId="2" xfId="5" applyFont="1" applyFill="1" applyBorder="1" applyAlignment="1">
      <alignment horizontal="right" vertical="center"/>
    </xf>
    <xf numFmtId="2" fontId="16" fillId="5" borderId="3" xfId="2" applyNumberFormat="1" applyFont="1" applyFill="1" applyBorder="1" applyAlignment="1" applyProtection="1">
      <alignment horizontal="right" vertical="center"/>
    </xf>
    <xf numFmtId="3" fontId="16" fillId="5" borderId="2" xfId="2" applyNumberFormat="1" applyFont="1" applyFill="1" applyBorder="1" applyAlignment="1" applyProtection="1">
      <alignment horizontal="right" vertical="center"/>
    </xf>
    <xf numFmtId="0" fontId="25" fillId="6" borderId="3" xfId="1" applyFont="1" applyFill="1" applyBorder="1" applyAlignment="1" applyProtection="1">
      <alignment horizontal="center" vertical="center" wrapText="1"/>
    </xf>
    <xf numFmtId="0" fontId="18" fillId="6" borderId="2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>
      <alignment vertical="center"/>
    </xf>
  </cellXfs>
  <cellStyles count="9">
    <cellStyle name="Commentaire 2" xfId="6" xr:uid="{00000000-0005-0000-0000-000000000000}"/>
    <cellStyle name="Lien hypertexte" xfId="8" builtinId="8"/>
    <cellStyle name="Milliers 2" xfId="4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Pourcentage 2" xfId="5" xr:uid="{00000000-0005-0000-0000-000007000000}"/>
    <cellStyle name="Pourcentage 2 2" xfId="7" xr:uid="{00000000-0005-0000-0000-000008000000}"/>
  </cellStyles>
  <dxfs count="0"/>
  <tableStyles count="0" defaultTableStyle="TableStyleMedium2" defaultPivotStyle="PivotStyleLight16"/>
  <colors>
    <mruColors>
      <color rgb="FF0C283A"/>
      <color rgb="FF96D05B"/>
      <color rgb="FFB1C903"/>
      <color rgb="FF646466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637443</xdr:colOff>
      <xdr:row>6</xdr:row>
      <xdr:rowOff>48021</xdr:rowOff>
    </xdr:from>
    <xdr:to>
      <xdr:col>1</xdr:col>
      <xdr:colOff>1683627</xdr:colOff>
      <xdr:row>11</xdr:row>
      <xdr:rowOff>183173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31" y="3264540"/>
          <a:ext cx="1046184" cy="127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842597</xdr:colOff>
      <xdr:row>12</xdr:row>
      <xdr:rowOff>36092</xdr:rowOff>
    </xdr:from>
    <xdr:to>
      <xdr:col>1</xdr:col>
      <xdr:colOff>1648558</xdr:colOff>
      <xdr:row>14</xdr:row>
      <xdr:rowOff>183439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85" y="4615419"/>
          <a:ext cx="805961" cy="601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1032590</xdr:colOff>
      <xdr:row>20</xdr:row>
      <xdr:rowOff>27009</xdr:rowOff>
    </xdr:from>
    <xdr:to>
      <xdr:col>1</xdr:col>
      <xdr:colOff>1384790</xdr:colOff>
      <xdr:row>20</xdr:row>
      <xdr:rowOff>355708</xdr:rowOff>
    </xdr:to>
    <xdr:pic>
      <xdr:nvPicPr>
        <xdr:cNvPr id="4" name="il_fi" descr="http://us.123rf.com/400wm/400/400/serhiogrey/serhiogrey1103/serhiogrey110300072/9137392-feux-de-circulation-avec-feux-rouge-jaune-et-vert-sur-fond-blanc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5378" y="6533317"/>
          <a:ext cx="352200" cy="460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73714</xdr:colOff>
      <xdr:row>15</xdr:row>
      <xdr:rowOff>56413</xdr:rowOff>
    </xdr:from>
    <xdr:to>
      <xdr:col>2</xdr:col>
      <xdr:colOff>165335</xdr:colOff>
      <xdr:row>20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6444" y="4886830"/>
          <a:ext cx="2119204" cy="1189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5862</xdr:colOff>
      <xdr:row>26</xdr:row>
      <xdr:rowOff>44146</xdr:rowOff>
    </xdr:from>
    <xdr:to>
      <xdr:col>7</xdr:col>
      <xdr:colOff>0</xdr:colOff>
      <xdr:row>32</xdr:row>
      <xdr:rowOff>5862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" t="5982" r="-1" b="5982"/>
        <a:stretch/>
      </xdr:blipFill>
      <xdr:spPr>
        <a:xfrm>
          <a:off x="5862" y="7394515"/>
          <a:ext cx="11728938" cy="1069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cb-morin.com/controle-des-capacites-de-levage.html" TargetMode="External"/><Relationship Id="rId1" Type="http://schemas.openxmlformats.org/officeDocument/2006/relationships/hyperlink" Target="http://www.acb-morin.com/controle-des-capacites-de-levage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2"/>
  <sheetViews>
    <sheetView showGridLines="0" tabSelected="1" view="pageBreakPreview" zoomScale="130" zoomScaleNormal="115" zoomScaleSheetLayoutView="130" workbookViewId="0">
      <selection activeCell="C2" sqref="C2"/>
    </sheetView>
  </sheetViews>
  <sheetFormatPr baseColWidth="10" defaultColWidth="11.44140625" defaultRowHeight="13.2" x14ac:dyDescent="0.25"/>
  <cols>
    <col min="1" max="1" width="9.33203125" style="1" customWidth="1"/>
    <col min="2" max="2" width="29.5546875" style="8" customWidth="1"/>
    <col min="3" max="3" width="33.77734375" style="1" bestFit="1" customWidth="1"/>
    <col min="4" max="4" width="41.33203125" style="1" customWidth="1"/>
    <col min="5" max="5" width="39.33203125" style="1" customWidth="1"/>
    <col min="6" max="6" width="8.44140625" style="1" customWidth="1"/>
    <col min="7" max="7" width="9.33203125" style="1" customWidth="1"/>
    <col min="8" max="8" width="43.5546875" style="1" hidden="1" customWidth="1"/>
    <col min="9" max="12" width="10.5546875" style="1" hidden="1" customWidth="1"/>
    <col min="13" max="14" width="10.5546875" style="1" customWidth="1"/>
    <col min="15" max="16384" width="11.44140625" style="1"/>
  </cols>
  <sheetData>
    <row r="1" spans="2:16" ht="93.75" customHeight="1" x14ac:dyDescent="0.25">
      <c r="B1" s="12" t="s">
        <v>71</v>
      </c>
      <c r="C1" s="12"/>
      <c r="D1" s="12"/>
      <c r="E1" s="12"/>
      <c r="F1" s="12"/>
      <c r="G1" s="79"/>
      <c r="H1" s="13"/>
      <c r="I1" s="13"/>
      <c r="J1" s="13"/>
      <c r="K1" s="13"/>
      <c r="L1" s="13"/>
    </row>
    <row r="2" spans="2:16" ht="37.5" customHeight="1" x14ac:dyDescent="0.25">
      <c r="B2" s="14"/>
      <c r="C2" s="14"/>
      <c r="D2" s="14"/>
      <c r="E2" s="14"/>
      <c r="F2" s="14"/>
      <c r="G2" s="14"/>
      <c r="H2" s="13"/>
      <c r="I2" s="13"/>
      <c r="J2" s="13"/>
      <c r="K2" s="13"/>
      <c r="L2" s="13"/>
    </row>
    <row r="3" spans="2:16" ht="36" customHeight="1" x14ac:dyDescent="0.3">
      <c r="B3" s="15" t="s">
        <v>65</v>
      </c>
      <c r="C3" s="16"/>
      <c r="D3" s="16"/>
      <c r="E3" s="16"/>
      <c r="F3" s="17"/>
      <c r="G3" s="18"/>
      <c r="H3" s="19" t="s">
        <v>51</v>
      </c>
      <c r="I3" s="20" t="s">
        <v>9</v>
      </c>
      <c r="J3" s="20" t="s">
        <v>8</v>
      </c>
      <c r="K3" s="20" t="s">
        <v>7</v>
      </c>
      <c r="L3" s="20" t="s">
        <v>6</v>
      </c>
    </row>
    <row r="4" spans="2:16" ht="15.6" x14ac:dyDescent="0.3">
      <c r="B4" s="21" t="s">
        <v>63</v>
      </c>
      <c r="C4" s="22"/>
      <c r="D4" s="23" t="s">
        <v>61</v>
      </c>
      <c r="E4" s="23" t="s">
        <v>62</v>
      </c>
      <c r="F4" s="24"/>
      <c r="G4" s="18"/>
      <c r="H4" s="25" t="s">
        <v>25</v>
      </c>
      <c r="I4" s="26">
        <v>1660</v>
      </c>
      <c r="J4" s="25">
        <v>17</v>
      </c>
      <c r="K4" s="25">
        <v>0.86</v>
      </c>
      <c r="L4" s="26">
        <v>1420</v>
      </c>
    </row>
    <row r="5" spans="2:16" ht="15.6" x14ac:dyDescent="0.3">
      <c r="B5" s="27"/>
      <c r="C5" s="28"/>
      <c r="D5" s="29" t="s">
        <v>67</v>
      </c>
      <c r="E5" s="29" t="s">
        <v>66</v>
      </c>
      <c r="F5" s="24"/>
      <c r="G5" s="18"/>
      <c r="H5" s="25" t="s">
        <v>26</v>
      </c>
      <c r="I5" s="26">
        <v>1840</v>
      </c>
      <c r="J5" s="25">
        <v>19</v>
      </c>
      <c r="K5" s="25">
        <v>0.84</v>
      </c>
      <c r="L5" s="26">
        <v>1540</v>
      </c>
    </row>
    <row r="6" spans="2:16" ht="18" customHeight="1" x14ac:dyDescent="0.3">
      <c r="B6" s="21" t="s">
        <v>49</v>
      </c>
      <c r="C6" s="30" t="s">
        <v>12</v>
      </c>
      <c r="D6" s="31" t="s">
        <v>55</v>
      </c>
      <c r="E6" s="31" t="s">
        <v>55</v>
      </c>
      <c r="F6" s="32"/>
      <c r="G6" s="33"/>
      <c r="H6" s="25" t="s">
        <v>27</v>
      </c>
      <c r="I6" s="26">
        <v>1840</v>
      </c>
      <c r="J6" s="25">
        <v>24</v>
      </c>
      <c r="K6" s="25">
        <v>0.8</v>
      </c>
      <c r="L6" s="26">
        <v>1480</v>
      </c>
    </row>
    <row r="7" spans="2:16" ht="18" customHeight="1" x14ac:dyDescent="0.3">
      <c r="B7" s="34"/>
      <c r="C7" s="30" t="s">
        <v>13</v>
      </c>
      <c r="D7" s="35">
        <v>4100</v>
      </c>
      <c r="E7" s="35">
        <v>4100</v>
      </c>
      <c r="F7" s="36" t="s">
        <v>5</v>
      </c>
      <c r="G7" s="37"/>
      <c r="H7" s="25" t="s">
        <v>28</v>
      </c>
      <c r="I7" s="26">
        <v>2020</v>
      </c>
      <c r="J7" s="25">
        <v>22</v>
      </c>
      <c r="K7" s="25">
        <v>0.82</v>
      </c>
      <c r="L7" s="26">
        <v>1660</v>
      </c>
    </row>
    <row r="8" spans="2:16" ht="18" customHeight="1" x14ac:dyDescent="0.3">
      <c r="B8" s="34"/>
      <c r="C8" s="30" t="s">
        <v>14</v>
      </c>
      <c r="D8" s="35">
        <v>400</v>
      </c>
      <c r="E8" s="35">
        <v>275</v>
      </c>
      <c r="F8" s="38" t="s">
        <v>3</v>
      </c>
      <c r="G8" s="39"/>
      <c r="H8" s="25" t="s">
        <v>29</v>
      </c>
      <c r="I8" s="26">
        <v>2080</v>
      </c>
      <c r="J8" s="25">
        <v>24</v>
      </c>
      <c r="K8" s="25">
        <v>0.8</v>
      </c>
      <c r="L8" s="26">
        <v>1660</v>
      </c>
    </row>
    <row r="9" spans="2:16" ht="18" customHeight="1" x14ac:dyDescent="0.3">
      <c r="B9" s="34"/>
      <c r="C9" s="30" t="s">
        <v>15</v>
      </c>
      <c r="D9" s="31" t="s">
        <v>10</v>
      </c>
      <c r="E9" s="31" t="s">
        <v>10</v>
      </c>
      <c r="F9" s="38"/>
      <c r="G9" s="40"/>
      <c r="H9" s="25" t="s">
        <v>30</v>
      </c>
      <c r="I9" s="26">
        <v>2970</v>
      </c>
      <c r="J9" s="25">
        <v>52</v>
      </c>
      <c r="K9" s="25">
        <v>0.66</v>
      </c>
      <c r="L9" s="26">
        <v>1960</v>
      </c>
    </row>
    <row r="10" spans="2:16" ht="18" customHeight="1" x14ac:dyDescent="0.3">
      <c r="B10" s="34"/>
      <c r="C10" s="30" t="s">
        <v>16</v>
      </c>
      <c r="D10" s="72">
        <f>IF(D9="Basculement",0.75,0.87)</f>
        <v>0.75</v>
      </c>
      <c r="E10" s="72">
        <f>IF(E9="Basculement",0.75,0.87)</f>
        <v>0.75</v>
      </c>
      <c r="F10" s="38"/>
      <c r="G10" s="40"/>
      <c r="H10" s="25" t="s">
        <v>31</v>
      </c>
      <c r="I10" s="26">
        <v>1900</v>
      </c>
      <c r="J10" s="25">
        <v>33</v>
      </c>
      <c r="K10" s="25">
        <v>0.75</v>
      </c>
      <c r="L10" s="26">
        <v>1420</v>
      </c>
    </row>
    <row r="11" spans="2:16" ht="18" customHeight="1" x14ac:dyDescent="0.3">
      <c r="B11" s="34"/>
      <c r="C11" s="30" t="s">
        <v>17</v>
      </c>
      <c r="D11" s="31">
        <v>0</v>
      </c>
      <c r="E11" s="31">
        <v>0</v>
      </c>
      <c r="F11" s="38" t="s">
        <v>3</v>
      </c>
      <c r="G11" s="40"/>
      <c r="H11" s="25" t="s">
        <v>32</v>
      </c>
      <c r="I11" s="26">
        <v>2730</v>
      </c>
      <c r="J11" s="25">
        <v>64</v>
      </c>
      <c r="K11" s="25">
        <v>0.61</v>
      </c>
      <c r="L11" s="26">
        <v>1660</v>
      </c>
    </row>
    <row r="12" spans="2:16" ht="18" customHeight="1" x14ac:dyDescent="0.3">
      <c r="B12" s="41"/>
      <c r="C12" s="42" t="s">
        <v>18</v>
      </c>
      <c r="D12" s="73">
        <f>$D8/$D10+$D11</f>
        <v>533.33333333333337</v>
      </c>
      <c r="E12" s="73">
        <f>$E8/$E10+$E11</f>
        <v>366.66666666666669</v>
      </c>
      <c r="F12" s="43" t="s">
        <v>3</v>
      </c>
      <c r="G12" s="40"/>
      <c r="H12" s="25" t="s">
        <v>33</v>
      </c>
      <c r="I12" s="26">
        <v>2170</v>
      </c>
      <c r="J12" s="25">
        <v>12</v>
      </c>
      <c r="K12" s="25">
        <v>0.89</v>
      </c>
      <c r="L12" s="26">
        <v>1930</v>
      </c>
      <c r="P12" s="11"/>
    </row>
    <row r="13" spans="2:16" ht="18" customHeight="1" x14ac:dyDescent="0.3">
      <c r="B13" s="44" t="s">
        <v>4</v>
      </c>
      <c r="C13" s="45" t="s">
        <v>19</v>
      </c>
      <c r="D13" s="46" t="s">
        <v>47</v>
      </c>
      <c r="E13" s="46" t="s">
        <v>48</v>
      </c>
      <c r="F13" s="47"/>
      <c r="G13" s="48"/>
      <c r="H13" s="25" t="s">
        <v>34</v>
      </c>
      <c r="I13" s="26">
        <v>1690</v>
      </c>
      <c r="J13" s="25">
        <v>12</v>
      </c>
      <c r="K13" s="25">
        <v>0.89</v>
      </c>
      <c r="L13" s="26">
        <v>1510</v>
      </c>
    </row>
    <row r="14" spans="2:16" ht="18" customHeight="1" x14ac:dyDescent="0.3">
      <c r="B14" s="34"/>
      <c r="C14" s="49" t="s">
        <v>20</v>
      </c>
      <c r="D14" s="74">
        <f>VLOOKUP(D13,$H$4:$L$33,4,FALSE)</f>
        <v>0.79</v>
      </c>
      <c r="E14" s="74">
        <f>VLOOKUP(E13,$H$4:$L$33,4,FALSE)</f>
        <v>0.69</v>
      </c>
      <c r="F14" s="47"/>
      <c r="G14" s="48"/>
      <c r="H14" s="25" t="s">
        <v>35</v>
      </c>
      <c r="I14" s="26">
        <v>2520</v>
      </c>
      <c r="J14" s="25">
        <v>67</v>
      </c>
      <c r="K14" s="25">
        <v>0.6</v>
      </c>
      <c r="L14" s="26">
        <v>1510</v>
      </c>
    </row>
    <row r="15" spans="2:16" ht="18" customHeight="1" x14ac:dyDescent="0.3">
      <c r="B15" s="41"/>
      <c r="C15" s="42" t="s">
        <v>59</v>
      </c>
      <c r="D15" s="75">
        <f>VLOOKUP(D13,$H$4:$L$33,5,FALSE)/1000</f>
        <v>1.6</v>
      </c>
      <c r="E15" s="75">
        <f>VLOOKUP(E13,$H$4:$L$33,5,FALSE)/1000</f>
        <v>0.95</v>
      </c>
      <c r="F15" s="43" t="s">
        <v>69</v>
      </c>
      <c r="G15" s="40"/>
      <c r="H15" s="25" t="s">
        <v>36</v>
      </c>
      <c r="I15" s="26">
        <v>2790</v>
      </c>
      <c r="J15" s="25">
        <v>68</v>
      </c>
      <c r="K15" s="25">
        <v>0.6</v>
      </c>
      <c r="L15" s="26">
        <v>1670</v>
      </c>
    </row>
    <row r="16" spans="2:16" ht="18" customHeight="1" x14ac:dyDescent="0.3">
      <c r="B16" s="50" t="s">
        <v>50</v>
      </c>
      <c r="C16" s="51" t="s">
        <v>21</v>
      </c>
      <c r="D16" s="31">
        <v>9.1999999999999998E-2</v>
      </c>
      <c r="E16" s="31">
        <v>8.5999999999999993E-2</v>
      </c>
      <c r="F16" s="38" t="s">
        <v>70</v>
      </c>
      <c r="G16" s="39"/>
      <c r="H16" s="25" t="s">
        <v>37</v>
      </c>
      <c r="I16" s="26">
        <v>3170</v>
      </c>
      <c r="J16" s="25">
        <v>75</v>
      </c>
      <c r="K16" s="25">
        <v>0.56999999999999995</v>
      </c>
      <c r="L16" s="26">
        <v>1660</v>
      </c>
    </row>
    <row r="17" spans="2:14" ht="18" customHeight="1" x14ac:dyDescent="0.3">
      <c r="B17" s="34"/>
      <c r="C17" s="30" t="s">
        <v>22</v>
      </c>
      <c r="D17" s="76">
        <f>D16*D15*1000</f>
        <v>147.19999999999999</v>
      </c>
      <c r="E17" s="76">
        <f>E16*E15*1000</f>
        <v>81.699999999999989</v>
      </c>
      <c r="F17" s="52" t="s">
        <v>3</v>
      </c>
      <c r="G17" s="53"/>
      <c r="H17" s="25" t="s">
        <v>38</v>
      </c>
      <c r="I17" s="26">
        <v>1540</v>
      </c>
      <c r="J17" s="25">
        <v>23</v>
      </c>
      <c r="K17" s="25">
        <v>0.81</v>
      </c>
      <c r="L17" s="26">
        <v>1250</v>
      </c>
    </row>
    <row r="18" spans="2:14" ht="18" customHeight="1" x14ac:dyDescent="0.3">
      <c r="B18" s="34"/>
      <c r="C18" s="30" t="s">
        <v>23</v>
      </c>
      <c r="D18" s="54">
        <v>121</v>
      </c>
      <c r="E18" s="54">
        <v>74</v>
      </c>
      <c r="F18" s="38" t="s">
        <v>3</v>
      </c>
      <c r="G18" s="40"/>
      <c r="H18" s="25" t="s">
        <v>39</v>
      </c>
      <c r="I18" s="26">
        <v>2670</v>
      </c>
      <c r="J18" s="25">
        <v>67</v>
      </c>
      <c r="K18" s="25">
        <v>0.6</v>
      </c>
      <c r="L18" s="26">
        <v>1600</v>
      </c>
    </row>
    <row r="19" spans="2:14" ht="14.4" x14ac:dyDescent="0.3">
      <c r="B19" s="34"/>
      <c r="C19" s="30" t="s">
        <v>24</v>
      </c>
      <c r="D19" s="54">
        <v>35</v>
      </c>
      <c r="E19" s="54">
        <v>35</v>
      </c>
      <c r="F19" s="38" t="s">
        <v>3</v>
      </c>
      <c r="G19" s="40"/>
      <c r="H19" s="25" t="s">
        <v>52</v>
      </c>
      <c r="I19" s="26">
        <v>1960</v>
      </c>
      <c r="J19" s="25">
        <v>24</v>
      </c>
      <c r="K19" s="25">
        <v>0.8</v>
      </c>
      <c r="L19" s="26">
        <v>1570</v>
      </c>
    </row>
    <row r="20" spans="2:14" ht="29.25" customHeight="1" x14ac:dyDescent="0.3">
      <c r="B20" s="41"/>
      <c r="C20" s="42" t="str">
        <f>CONCATENATE("Coupleur + Godet + Charge/",D10)</f>
        <v>Coupleur + Godet + Charge/0,75</v>
      </c>
      <c r="D20" s="73">
        <f>D19+D18+D17/$K$30</f>
        <v>401.33333333333331</v>
      </c>
      <c r="E20" s="73">
        <f>E19+E18+E17/$K$30</f>
        <v>245.16666666666666</v>
      </c>
      <c r="F20" s="43" t="s">
        <v>3</v>
      </c>
      <c r="G20" s="40"/>
      <c r="H20" s="25" t="s">
        <v>53</v>
      </c>
      <c r="I20" s="26">
        <v>2280</v>
      </c>
      <c r="J20" s="25">
        <v>33</v>
      </c>
      <c r="K20" s="25">
        <v>0.75</v>
      </c>
      <c r="L20" s="26">
        <v>1720</v>
      </c>
    </row>
    <row r="21" spans="2:14" ht="32.25" customHeight="1" x14ac:dyDescent="0.3">
      <c r="B21" s="55" t="s">
        <v>2</v>
      </c>
      <c r="C21" s="56" t="s">
        <v>64</v>
      </c>
      <c r="D21" s="78" t="str">
        <f>IF(D20&gt;=D12,CONCATENATE("DEPASSEMENT  DE ",ROUND(D12/D20-1,3)*100,"%",
" SOIT :",ROUND(D12-D20,1)," daN"),"")</f>
        <v/>
      </c>
      <c r="E21" s="78" t="str">
        <f>IF(E20&gt;=E12,CONCATENATE("DEPASSEMENT  DE ",ROUND(E12/E20-1,3)*100,"%",
" SOIT :",ROUND(E12-E20,1)," daN"),"")</f>
        <v/>
      </c>
      <c r="F21" s="57" t="s">
        <v>68</v>
      </c>
      <c r="G21" s="58"/>
      <c r="H21" s="25" t="s">
        <v>60</v>
      </c>
      <c r="I21" s="26">
        <v>2790</v>
      </c>
      <c r="J21" s="25">
        <v>42</v>
      </c>
      <c r="K21" s="25">
        <v>0.7</v>
      </c>
      <c r="L21" s="26">
        <v>1960</v>
      </c>
    </row>
    <row r="22" spans="2:14" ht="14.4" x14ac:dyDescent="0.3">
      <c r="B22" s="59"/>
      <c r="C22" s="60"/>
      <c r="D22" s="77" t="str">
        <f>IF(D20 &lt; D12,CONCATENATE("OK : ",ROUND(D12/D20-1,3)*100,"%",
" SOIT : ",ROUND(D12-D20,1)," daN"),"")</f>
        <v>OK : 32,9% SOIT : 132 daN</v>
      </c>
      <c r="E22" s="77" t="str">
        <f>IF(E20 &lt; E12,CONCATENATE("OK : ",ROUND(E12/E20-1,3)*100,"%",
" SOIT : ",ROUND(E12-E20,1)," daN"),"")</f>
        <v>OK : 49,6% SOIT : 121,5 daN</v>
      </c>
      <c r="F22" s="61"/>
      <c r="G22" s="62"/>
      <c r="H22" s="25" t="s">
        <v>40</v>
      </c>
      <c r="I22" s="26">
        <v>2610</v>
      </c>
      <c r="J22" s="25">
        <v>69</v>
      </c>
      <c r="K22" s="25">
        <v>0.59</v>
      </c>
      <c r="L22" s="26">
        <v>1540</v>
      </c>
    </row>
    <row r="23" spans="2:14" ht="14.4" x14ac:dyDescent="0.3">
      <c r="B23" s="63"/>
      <c r="C23" s="64"/>
      <c r="D23" s="65"/>
      <c r="E23" s="65"/>
      <c r="F23" s="62"/>
      <c r="G23" s="62"/>
      <c r="H23" s="25" t="s">
        <v>41</v>
      </c>
      <c r="I23" s="26">
        <v>2400</v>
      </c>
      <c r="J23" s="25" t="s">
        <v>0</v>
      </c>
      <c r="K23" s="25" t="s">
        <v>0</v>
      </c>
      <c r="L23" s="26">
        <v>2400</v>
      </c>
    </row>
    <row r="24" spans="2:14" ht="14.4" x14ac:dyDescent="0.3">
      <c r="B24" s="66"/>
      <c r="C24" s="64"/>
      <c r="D24" s="65"/>
      <c r="E24" s="65"/>
      <c r="F24" s="62"/>
      <c r="G24" s="62"/>
      <c r="H24" s="25" t="s">
        <v>42</v>
      </c>
      <c r="I24" s="26">
        <v>2020</v>
      </c>
      <c r="J24" s="25">
        <v>26</v>
      </c>
      <c r="K24" s="25">
        <v>0.79</v>
      </c>
      <c r="L24" s="26">
        <v>1600</v>
      </c>
    </row>
    <row r="25" spans="2:14" ht="14.4" x14ac:dyDescent="0.3">
      <c r="B25" s="66"/>
      <c r="C25" s="64"/>
      <c r="D25" s="65"/>
      <c r="E25" s="65"/>
      <c r="F25" s="62"/>
      <c r="G25" s="62"/>
      <c r="H25" s="25" t="s">
        <v>43</v>
      </c>
      <c r="I25" s="26">
        <v>2230</v>
      </c>
      <c r="J25" s="25">
        <v>10</v>
      </c>
      <c r="K25" s="25">
        <v>0.91</v>
      </c>
      <c r="L25" s="26">
        <v>2020</v>
      </c>
    </row>
    <row r="26" spans="2:14" ht="14.4" x14ac:dyDescent="0.3">
      <c r="B26" s="66"/>
      <c r="C26" s="64"/>
      <c r="D26" s="65"/>
      <c r="E26" s="65"/>
      <c r="F26" s="62"/>
      <c r="G26" s="62"/>
      <c r="H26" s="25" t="s">
        <v>44</v>
      </c>
      <c r="I26" s="26">
        <v>1930</v>
      </c>
      <c r="J26" s="25">
        <v>12</v>
      </c>
      <c r="K26" s="25">
        <v>0.89</v>
      </c>
      <c r="L26" s="26">
        <v>1720</v>
      </c>
    </row>
    <row r="27" spans="2:14" ht="14.4" x14ac:dyDescent="0.3">
      <c r="B27" s="66"/>
      <c r="C27" s="64"/>
      <c r="D27" s="65"/>
      <c r="E27" s="65"/>
      <c r="F27" s="62"/>
      <c r="G27" s="62"/>
      <c r="H27" s="25" t="s">
        <v>57</v>
      </c>
      <c r="I27" s="26">
        <v>1900</v>
      </c>
      <c r="J27" s="25">
        <v>12</v>
      </c>
      <c r="K27" s="25">
        <v>0.89</v>
      </c>
      <c r="L27" s="26">
        <v>1690</v>
      </c>
    </row>
    <row r="28" spans="2:14" ht="14.4" x14ac:dyDescent="0.3">
      <c r="B28" s="66"/>
      <c r="C28" s="64"/>
      <c r="D28" s="65"/>
      <c r="E28" s="65"/>
      <c r="F28" s="62"/>
      <c r="G28" s="62"/>
      <c r="H28" s="25" t="s">
        <v>45</v>
      </c>
      <c r="I28" s="26">
        <v>1600</v>
      </c>
      <c r="J28" s="25">
        <v>12</v>
      </c>
      <c r="K28" s="25">
        <v>0.89</v>
      </c>
      <c r="L28" s="26">
        <v>1420</v>
      </c>
    </row>
    <row r="29" spans="2:14" ht="14.4" x14ac:dyDescent="0.3">
      <c r="B29" s="66"/>
      <c r="C29" s="64"/>
      <c r="D29" s="65"/>
      <c r="E29" s="65"/>
      <c r="F29" s="62"/>
      <c r="G29" s="62"/>
      <c r="H29" s="25" t="s">
        <v>54</v>
      </c>
      <c r="I29" s="26">
        <v>2080</v>
      </c>
      <c r="J29" s="25">
        <v>13</v>
      </c>
      <c r="K29" s="25">
        <v>0.88</v>
      </c>
      <c r="L29" s="26">
        <v>1840</v>
      </c>
    </row>
    <row r="30" spans="2:14" ht="14.4" x14ac:dyDescent="0.3">
      <c r="B30" s="67" t="s">
        <v>56</v>
      </c>
      <c r="C30" s="68"/>
      <c r="D30" s="68" t="s">
        <v>55</v>
      </c>
      <c r="E30" s="69" t="s">
        <v>10</v>
      </c>
      <c r="F30" s="70"/>
      <c r="G30" s="70"/>
      <c r="H30" s="25" t="s">
        <v>58</v>
      </c>
      <c r="I30" s="26">
        <v>2940</v>
      </c>
      <c r="J30" s="25">
        <v>68</v>
      </c>
      <c r="K30" s="25">
        <v>0.6</v>
      </c>
      <c r="L30" s="26">
        <v>1750</v>
      </c>
      <c r="N30" s="11"/>
    </row>
    <row r="31" spans="2:14" ht="14.4" x14ac:dyDescent="0.3">
      <c r="B31" s="67"/>
      <c r="C31" s="68"/>
      <c r="D31" s="68" t="s">
        <v>1</v>
      </c>
      <c r="E31" s="69" t="s">
        <v>11</v>
      </c>
      <c r="F31" s="70"/>
      <c r="G31" s="70"/>
      <c r="H31" s="25" t="s">
        <v>46</v>
      </c>
      <c r="I31" s="26">
        <v>1900</v>
      </c>
      <c r="J31" s="25">
        <v>26</v>
      </c>
      <c r="K31" s="25">
        <v>0.79</v>
      </c>
      <c r="L31" s="26">
        <v>1510</v>
      </c>
      <c r="N31" s="11"/>
    </row>
    <row r="32" spans="2:14" ht="15.75" customHeight="1" x14ac:dyDescent="0.3">
      <c r="B32" s="67"/>
      <c r="C32" s="71"/>
      <c r="D32" s="68"/>
      <c r="E32" s="68"/>
      <c r="F32" s="68"/>
      <c r="G32" s="68"/>
      <c r="H32" s="25" t="s">
        <v>47</v>
      </c>
      <c r="I32" s="26">
        <v>2020</v>
      </c>
      <c r="J32" s="25">
        <v>26</v>
      </c>
      <c r="K32" s="25">
        <v>0.79</v>
      </c>
      <c r="L32" s="26">
        <v>1600</v>
      </c>
    </row>
    <row r="33" spans="2:12" ht="14.4" x14ac:dyDescent="0.3">
      <c r="B33" s="67"/>
      <c r="C33" s="68"/>
      <c r="D33" s="68"/>
      <c r="E33" s="68"/>
      <c r="F33" s="68"/>
      <c r="G33" s="68"/>
      <c r="H33" s="25" t="s">
        <v>48</v>
      </c>
      <c r="I33" s="26">
        <v>1370</v>
      </c>
      <c r="J33" s="25">
        <v>44</v>
      </c>
      <c r="K33" s="25">
        <v>0.69</v>
      </c>
      <c r="L33" s="26">
        <v>950</v>
      </c>
    </row>
    <row r="34" spans="2:12" x14ac:dyDescent="0.25">
      <c r="B34" s="9"/>
      <c r="C34" s="7"/>
      <c r="D34" s="7"/>
      <c r="E34" s="7"/>
      <c r="F34" s="7"/>
      <c r="G34" s="7"/>
      <c r="H34" s="10"/>
      <c r="I34" s="2"/>
      <c r="J34" s="2"/>
      <c r="K34" s="2"/>
      <c r="L34" s="2"/>
    </row>
    <row r="35" spans="2:12" x14ac:dyDescent="0.25">
      <c r="B35" s="9"/>
      <c r="C35" s="7"/>
      <c r="D35" s="7"/>
      <c r="E35" s="7"/>
      <c r="F35" s="7"/>
      <c r="G35" s="7"/>
      <c r="H35" s="10"/>
      <c r="I35" s="2"/>
      <c r="J35" s="2"/>
      <c r="K35" s="2"/>
      <c r="L35" s="2"/>
    </row>
    <row r="36" spans="2:12" x14ac:dyDescent="0.25">
      <c r="B36" s="9"/>
      <c r="C36" s="7"/>
      <c r="D36" s="7"/>
      <c r="E36" s="7"/>
      <c r="F36" s="7"/>
      <c r="G36" s="7"/>
      <c r="H36" s="10"/>
      <c r="I36" s="6"/>
      <c r="J36" s="4"/>
      <c r="K36" s="2"/>
      <c r="L36" s="2"/>
    </row>
    <row r="37" spans="2:12" x14ac:dyDescent="0.25">
      <c r="B37" s="9"/>
      <c r="C37" s="7"/>
      <c r="D37" s="7"/>
      <c r="E37" s="7"/>
      <c r="F37" s="7"/>
      <c r="G37" s="7"/>
      <c r="H37" s="10"/>
      <c r="I37" s="6"/>
      <c r="J37" s="4"/>
      <c r="K37" s="2"/>
      <c r="L37" s="2"/>
    </row>
    <row r="38" spans="2:12" x14ac:dyDescent="0.25">
      <c r="B38" s="9"/>
      <c r="C38" s="7"/>
      <c r="D38" s="7"/>
      <c r="E38" s="7"/>
      <c r="F38" s="7"/>
      <c r="G38" s="7"/>
      <c r="H38" s="10"/>
      <c r="I38" s="6"/>
      <c r="J38" s="4"/>
      <c r="K38" s="2"/>
      <c r="L38" s="2"/>
    </row>
    <row r="39" spans="2:12" x14ac:dyDescent="0.25">
      <c r="H39" s="10"/>
      <c r="I39" s="6"/>
      <c r="J39" s="4"/>
      <c r="K39" s="2"/>
      <c r="L39" s="2"/>
    </row>
    <row r="40" spans="2:12" x14ac:dyDescent="0.25">
      <c r="H40" s="10"/>
      <c r="I40" s="6"/>
      <c r="J40" s="4"/>
      <c r="K40" s="2"/>
      <c r="L40" s="2"/>
    </row>
    <row r="41" spans="2:12" x14ac:dyDescent="0.25">
      <c r="H41" s="10"/>
      <c r="I41" s="6"/>
      <c r="J41" s="4"/>
      <c r="K41" s="2"/>
      <c r="L41" s="2"/>
    </row>
    <row r="42" spans="2:12" x14ac:dyDescent="0.25">
      <c r="H42" s="10"/>
      <c r="I42" s="6"/>
      <c r="J42" s="4"/>
      <c r="K42" s="2"/>
      <c r="L42" s="2"/>
    </row>
    <row r="43" spans="2:12" ht="16.5" customHeight="1" x14ac:dyDescent="0.25">
      <c r="H43" s="2"/>
      <c r="I43" s="6"/>
      <c r="J43" s="4"/>
      <c r="K43" s="2"/>
      <c r="L43" s="2"/>
    </row>
    <row r="44" spans="2:12" ht="16.5" customHeight="1" x14ac:dyDescent="0.25">
      <c r="H44" s="2"/>
      <c r="I44" s="6"/>
      <c r="J44" s="4"/>
      <c r="K44" s="2"/>
      <c r="L44" s="2"/>
    </row>
    <row r="45" spans="2:12" ht="16.5" customHeight="1" x14ac:dyDescent="0.25">
      <c r="H45" s="2"/>
      <c r="I45" s="5"/>
      <c r="J45" s="4"/>
      <c r="K45" s="2"/>
      <c r="L45" s="2"/>
    </row>
    <row r="46" spans="2:12" ht="16.5" customHeight="1" x14ac:dyDescent="0.25">
      <c r="H46" s="2"/>
      <c r="I46" s="4"/>
      <c r="J46" s="3"/>
      <c r="K46" s="2"/>
      <c r="L46" s="2"/>
    </row>
    <row r="47" spans="2:12" ht="16.5" customHeight="1" x14ac:dyDescent="0.25"/>
    <row r="48" spans="2:12" ht="16.5" customHeight="1" x14ac:dyDescent="0.25"/>
    <row r="49" ht="16.5" customHeight="1" x14ac:dyDescent="0.25"/>
    <row r="52" ht="15" customHeight="1" x14ac:dyDescent="0.25"/>
  </sheetData>
  <mergeCells count="4">
    <mergeCell ref="B3:F3"/>
    <mergeCell ref="C21:C22"/>
    <mergeCell ref="F21:F22"/>
    <mergeCell ref="B1:F1"/>
  </mergeCells>
  <conditionalFormatting sqref="D21">
    <cfRule type="colorScale" priority="1">
      <colorScale>
        <cfvo type="formula" val="FIND($D$21,&quot;OK&quot;,1)"/>
        <cfvo type="max"/>
        <color rgb="FFFF7128"/>
        <color rgb="FFFFEF9C"/>
      </colorScale>
    </cfRule>
  </conditionalFormatting>
  <dataValidations xWindow="727" yWindow="614" count="3">
    <dataValidation type="list" allowBlank="1" showInputMessage="1" showErrorMessage="1" prompt="Choisir la position du châssis :" sqref="D6:E6" xr:uid="{00000000-0002-0000-0000-000000000000}">
      <formula1>$D$30:$D$31</formula1>
    </dataValidation>
    <dataValidation type="list" allowBlank="1" showInputMessage="1" showErrorMessage="1" prompt="Choisir la limite de la machine Basculement ou Hydraulique :" sqref="D9:E9" xr:uid="{00000000-0002-0000-0000-000001000000}">
      <formula1>$E$30:$E$31</formula1>
    </dataValidation>
    <dataValidation type="list" allowBlank="1" showInputMessage="1" showErrorMessage="1" prompt="Choisir le matériau approchant :" sqref="D13:E13" xr:uid="{00000000-0002-0000-0000-000002000000}">
      <formula1>$H$4:$H$33</formula1>
    </dataValidation>
  </dataValidations>
  <hyperlinks>
    <hyperlink ref="F21" r:id="rId1" tooltip="Télécharger la dernière mise à jour." display="Version V2 11/2013" xr:uid="{00000000-0004-0000-0000-000000000000}"/>
    <hyperlink ref="F21:F22" r:id="rId2" tooltip="Télécharger la dernière mise à jour." display="Version 3.2 09/2018" xr:uid="{00000000-0004-0000-0000-000001000000}"/>
  </hyperlinks>
  <pageMargins left="0.19685039370078741" right="0.19685039370078741" top="0.35433070866141736" bottom="0.15748031496062992" header="0.31496062992125984" footer="0.31496062992125984"/>
  <pageSetup paperSize="9" scale="80" fitToWidth="0" fitToHeight="0" orientation="landscape" r:id="rId3"/>
  <drawing r:id="rId4"/>
  <legacyDrawing r:id="rId5"/>
  <webPublishItems count="1">
    <webPublishItem id="10321" divId="Classeur1_10321" sourceType="sheet" destinationFile="C:\user\rsieffert\PRESENTATION_CISMA\outil_ISO10567\OUTIL.mht" title="VERIFICATION SUIVANT ISO10567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IOS10657</vt:lpstr>
      <vt:lpstr>'IOS10657'!Zone_d_impression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SIEFFERT</dc:creator>
  <cp:lastModifiedBy>Laure PLENIN</cp:lastModifiedBy>
  <cp:lastPrinted>2021-11-30T16:04:46Z</cp:lastPrinted>
  <dcterms:created xsi:type="dcterms:W3CDTF">2013-11-18T14:25:12Z</dcterms:created>
  <dcterms:modified xsi:type="dcterms:W3CDTF">2021-11-30T16:05:42Z</dcterms:modified>
</cp:coreProperties>
</file>